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c018\Desktop\CUE-T\Website\"/>
    </mc:Choice>
  </mc:AlternateContent>
  <bookViews>
    <workbookView xWindow="0" yWindow="0" windowWidth="16932" windowHeight="5304"/>
  </bookViews>
  <sheets>
    <sheet name="CUE-T rawscore conversion" sheetId="1" r:id="rId1"/>
  </sheets>
  <definedNames>
    <definedName name="_xlnm.Print_Area" localSheetId="0">'CUE-T rawscore conversion'!$A$1:$J$30</definedName>
  </definedNames>
  <calcPr calcId="162913" concurrentCalc="0"/>
</workbook>
</file>

<file path=xl/calcChain.xml><?xml version="1.0" encoding="utf-8"?>
<calcChain xmlns="http://schemas.openxmlformats.org/spreadsheetml/2006/main">
  <c r="I5" i="1" l="1"/>
  <c r="G5" i="1"/>
  <c r="G4" i="1"/>
  <c r="G9" i="1"/>
  <c r="B15" i="1"/>
  <c r="G11" i="1"/>
  <c r="B20" i="1"/>
  <c r="G12" i="1"/>
  <c r="G17" i="1"/>
  <c r="G6" i="1"/>
  <c r="N10" i="1"/>
  <c r="N11" i="1"/>
  <c r="N12" i="1"/>
  <c r="N13" i="1"/>
  <c r="N23" i="1"/>
  <c r="G10" i="1"/>
  <c r="G13" i="1"/>
  <c r="G14" i="1"/>
  <c r="G15" i="1"/>
  <c r="G16" i="1"/>
  <c r="G18" i="1"/>
  <c r="G19" i="1"/>
  <c r="G20" i="1"/>
  <c r="N20" i="1"/>
  <c r="I4" i="1"/>
  <c r="I6" i="1"/>
  <c r="I9" i="1"/>
  <c r="D15" i="1"/>
  <c r="I11" i="1"/>
  <c r="D20" i="1"/>
  <c r="I12" i="1"/>
  <c r="I16" i="1"/>
  <c r="I17" i="1"/>
  <c r="I18" i="1"/>
  <c r="I20" i="1"/>
  <c r="I14" i="1"/>
  <c r="P10" i="1"/>
  <c r="P11" i="1"/>
  <c r="P12" i="1"/>
  <c r="P13" i="1"/>
  <c r="P23" i="1"/>
  <c r="I10" i="1"/>
  <c r="I13" i="1"/>
  <c r="I15" i="1"/>
  <c r="I19" i="1"/>
  <c r="P20" i="1"/>
  <c r="H7" i="1"/>
  <c r="H8" i="1"/>
  <c r="N21" i="1"/>
  <c r="N22" i="1"/>
  <c r="G25" i="1"/>
  <c r="I25" i="1"/>
  <c r="H26" i="1"/>
  <c r="P15" i="1"/>
  <c r="N15" i="1"/>
  <c r="P17" i="1"/>
  <c r="N19" i="1"/>
  <c r="G24" i="1"/>
  <c r="P19" i="1"/>
  <c r="I24" i="1"/>
</calcChain>
</file>

<file path=xl/sharedStrings.xml><?xml version="1.0" encoding="utf-8"?>
<sst xmlns="http://schemas.openxmlformats.org/spreadsheetml/2006/main" count="118" uniqueCount="82">
  <si>
    <t>Right</t>
  </si>
  <si>
    <t>Item</t>
  </si>
  <si>
    <t>Left</t>
  </si>
  <si>
    <t>Reach Forward</t>
  </si>
  <si>
    <t>Reach Up</t>
  </si>
  <si>
    <t>Reach Down</t>
  </si>
  <si>
    <t>Lift up</t>
  </si>
  <si>
    <t>Push Down</t>
  </si>
  <si>
    <t>RAW SCORES</t>
  </si>
  <si>
    <t>SCALE SCORES</t>
  </si>
  <si>
    <t>7a</t>
  </si>
  <si>
    <t>Release</t>
  </si>
  <si>
    <t>Grasp dynamometer</t>
  </si>
  <si>
    <t>9a</t>
  </si>
  <si>
    <t>credit card</t>
  </si>
  <si>
    <t>9b</t>
  </si>
  <si>
    <t>Pinch force</t>
  </si>
  <si>
    <t>Pull</t>
  </si>
  <si>
    <t>Push</t>
  </si>
  <si>
    <t>7b</t>
  </si>
  <si>
    <t>Acquire container</t>
  </si>
  <si>
    <t>Acquire dynamom</t>
  </si>
  <si>
    <t>Container</t>
  </si>
  <si>
    <t>Pinch Die</t>
  </si>
  <si>
    <t>Pencil</t>
  </si>
  <si>
    <t>Manipulate chip</t>
  </si>
  <si>
    <t>Push Index</t>
  </si>
  <si>
    <t>Push Thumb</t>
  </si>
  <si>
    <t>(Average)</t>
  </si>
  <si>
    <t>score</t>
  </si>
  <si>
    <t>Item3</t>
  </si>
  <si>
    <t>Lift Up</t>
  </si>
  <si>
    <t>unable</t>
  </si>
  <si>
    <t>empty</t>
  </si>
  <si>
    <t>1/2 kg</t>
  </si>
  <si>
    <t>1 kg</t>
  </si>
  <si>
    <t>2 kg</t>
  </si>
  <si>
    <t>Acquire-Release</t>
  </si>
  <si>
    <t>Yes</t>
  </si>
  <si>
    <t>No</t>
  </si>
  <si>
    <t>Credit Card</t>
  </si>
  <si>
    <t>&lt; 5 seconds</t>
  </si>
  <si>
    <t>= 5 seconds</t>
  </si>
  <si>
    <t>4 kg</t>
  </si>
  <si>
    <t>1/2 kg &lt; 5 sec</t>
  </si>
  <si>
    <t>1/2 kg for 5 sec</t>
  </si>
  <si>
    <t>1 kg for 5 sec</t>
  </si>
  <si>
    <t>Item 5</t>
  </si>
  <si>
    <t>Item 6</t>
  </si>
  <si>
    <t>Wrist Up</t>
  </si>
  <si>
    <t>Item 8</t>
  </si>
  <si>
    <t>item 9</t>
  </si>
  <si>
    <t>item 10-11</t>
  </si>
  <si>
    <t>item 4</t>
  </si>
  <si>
    <t>item 12</t>
  </si>
  <si>
    <t>item 13-14</t>
  </si>
  <si>
    <t>item 15</t>
  </si>
  <si>
    <t>item 16-17</t>
  </si>
  <si>
    <t>R hand</t>
  </si>
  <si>
    <t>R side</t>
  </si>
  <si>
    <t>L hand</t>
  </si>
  <si>
    <t>L side</t>
  </si>
  <si>
    <t>Total</t>
  </si>
  <si>
    <t>SCALE   SCORES</t>
  </si>
  <si>
    <t>xx</t>
  </si>
  <si>
    <t>Missing</t>
  </si>
  <si>
    <t>hand</t>
  </si>
  <si>
    <t>side</t>
  </si>
  <si>
    <t>R</t>
  </si>
  <si>
    <t>L</t>
  </si>
  <si>
    <t>both</t>
  </si>
  <si>
    <t>Any</t>
  </si>
  <si>
    <t>Ac-rel</t>
  </si>
  <si>
    <t>Grasp force 1</t>
  </si>
  <si>
    <t>Grasp force 2</t>
  </si>
  <si>
    <t>Grasp force 3</t>
  </si>
  <si>
    <t>Pinch force 1</t>
  </si>
  <si>
    <t>Pinch force 2</t>
  </si>
  <si>
    <t>Pinch force 3</t>
  </si>
  <si>
    <t>Item 2</t>
  </si>
  <si>
    <t>item 1</t>
  </si>
  <si>
    <t>Enter raw scores in columns on left using valid values.    Scale scores and total/subscale scores will be calculated.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</si>
</sst>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0" tint="-0.34998626667073579"/>
      </bottom>
      <diagonal/>
    </border>
    <border>
      <left/>
      <right/>
      <top style="thin">
        <color theme="1"/>
      </top>
      <bottom style="thin">
        <color theme="0" tint="-0.34998626667073579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0" tint="-0.34998626667073579"/>
      </bottom>
      <diagonal/>
    </border>
    <border>
      <left style="thin">
        <color theme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1"/>
      </bottom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0" tint="-0.34998626667073579"/>
      </bottom>
      <diagonal/>
    </border>
    <border>
      <left/>
      <right style="thin">
        <color theme="1"/>
      </right>
      <top style="thin">
        <color theme="0" tint="-0.34998626667073579"/>
      </top>
      <bottom style="thin">
        <color theme="1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/>
      <bottom style="thin">
        <color theme="1"/>
      </bottom>
      <diagonal/>
    </border>
    <border>
      <left/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 style="thin">
        <color theme="0" tint="-0.34998626667073579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theme="0" tint="-0.34998626667073579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0" tint="-0.34998626667073579"/>
      </bottom>
      <diagonal/>
    </border>
    <border>
      <left style="thin">
        <color theme="1"/>
      </left>
      <right/>
      <top style="thin">
        <color theme="0" tint="-0.34998626667073579"/>
      </top>
      <bottom style="thin">
        <color theme="1"/>
      </bottom>
      <diagonal/>
    </border>
    <border>
      <left style="thin">
        <color theme="1"/>
      </left>
      <right/>
      <top/>
      <bottom style="thin">
        <color theme="0" tint="-0.34998626667073579"/>
      </bottom>
      <diagonal/>
    </border>
    <border>
      <left style="thin">
        <color theme="1"/>
      </left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quotePrefix="1" applyProtection="1"/>
    <xf numFmtId="0" fontId="0" fillId="3" borderId="1" xfId="0" applyFill="1" applyBorder="1" applyAlignment="1" applyProtection="1">
      <alignment horizontal="center"/>
    </xf>
    <xf numFmtId="0" fontId="0" fillId="7" borderId="2" xfId="0" applyFill="1" applyBorder="1" applyAlignment="1" applyProtection="1">
      <alignment horizontal="right"/>
    </xf>
    <xf numFmtId="0" fontId="0" fillId="2" borderId="0" xfId="0" applyFill="1" applyAlignment="1" applyProtection="1">
      <alignment horizontal="right"/>
    </xf>
    <xf numFmtId="0" fontId="0" fillId="2" borderId="0" xfId="0" quotePrefix="1" applyFill="1" applyAlignment="1" applyProtection="1">
      <alignment horizontal="center"/>
    </xf>
    <xf numFmtId="0" fontId="0" fillId="2" borderId="0" xfId="0" applyFill="1" applyProtection="1"/>
    <xf numFmtId="0" fontId="0" fillId="2" borderId="0" xfId="0" quotePrefix="1" applyFill="1" applyProtection="1"/>
    <xf numFmtId="0" fontId="0" fillId="2" borderId="0" xfId="0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" xfId="0" quotePrefix="1" applyBorder="1" applyAlignment="1" applyProtection="1">
      <alignment horizontal="center"/>
    </xf>
    <xf numFmtId="0" fontId="0" fillId="3" borderId="1" xfId="0" applyFill="1" applyBorder="1" applyProtection="1"/>
    <xf numFmtId="0" fontId="0" fillId="0" borderId="9" xfId="0" quotePrefix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1" fillId="0" borderId="11" xfId="0" applyFont="1" applyBorder="1" applyProtection="1"/>
    <xf numFmtId="0" fontId="0" fillId="5" borderId="0" xfId="0" applyFill="1" applyBorder="1" applyAlignment="1" applyProtection="1">
      <alignment horizontal="center"/>
    </xf>
    <xf numFmtId="0" fontId="1" fillId="0" borderId="13" xfId="0" applyFont="1" applyBorder="1" applyProtection="1"/>
    <xf numFmtId="0" fontId="1" fillId="0" borderId="15" xfId="0" applyFont="1" applyBorder="1" applyAlignment="1" applyProtection="1">
      <alignment horizontal="right"/>
    </xf>
    <xf numFmtId="0" fontId="0" fillId="0" borderId="16" xfId="0" applyBorder="1" applyAlignment="1" applyProtection="1">
      <alignment horizontal="center"/>
    </xf>
    <xf numFmtId="0" fontId="0" fillId="0" borderId="17" xfId="0" applyBorder="1" applyProtection="1"/>
    <xf numFmtId="0" fontId="0" fillId="0" borderId="18" xfId="0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right"/>
    </xf>
    <xf numFmtId="0" fontId="0" fillId="0" borderId="1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1" fillId="3" borderId="22" xfId="0" applyFont="1" applyFill="1" applyBorder="1" applyAlignment="1" applyProtection="1">
      <alignment horizontal="right"/>
    </xf>
    <xf numFmtId="0" fontId="0" fillId="0" borderId="23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7" borderId="13" xfId="0" applyFill="1" applyBorder="1" applyAlignment="1" applyProtection="1">
      <alignment horizontal="center"/>
    </xf>
    <xf numFmtId="0" fontId="0" fillId="7" borderId="24" xfId="0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13" xfId="0" quotePrefix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center"/>
    </xf>
    <xf numFmtId="0" fontId="0" fillId="3" borderId="20" xfId="0" applyFill="1" applyBorder="1" applyAlignment="1" applyProtection="1">
      <alignment horizontal="right"/>
    </xf>
    <xf numFmtId="0" fontId="0" fillId="3" borderId="22" xfId="0" applyFill="1" applyBorder="1" applyAlignment="1" applyProtection="1">
      <alignment horizontal="right"/>
    </xf>
    <xf numFmtId="0" fontId="0" fillId="2" borderId="24" xfId="0" applyFill="1" applyBorder="1" applyAlignment="1" applyProtection="1">
      <alignment horizontal="center"/>
    </xf>
    <xf numFmtId="164" fontId="0" fillId="8" borderId="13" xfId="0" applyNumberFormat="1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1" fillId="0" borderId="19" xfId="0" applyFont="1" applyBorder="1" applyAlignment="1" applyProtection="1">
      <alignment horizontal="right"/>
    </xf>
    <xf numFmtId="0" fontId="1" fillId="0" borderId="27" xfId="0" applyFont="1" applyBorder="1" applyAlignment="1" applyProtection="1">
      <alignment horizontal="right"/>
    </xf>
    <xf numFmtId="0" fontId="0" fillId="0" borderId="28" xfId="0" applyBorder="1" applyProtection="1"/>
    <xf numFmtId="0" fontId="0" fillId="0" borderId="29" xfId="0" quotePrefix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164" fontId="0" fillId="0" borderId="25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/>
    </xf>
    <xf numFmtId="0" fontId="0" fillId="3" borderId="37" xfId="0" applyFill="1" applyBorder="1" applyAlignment="1" applyProtection="1">
      <alignment horizontal="center"/>
    </xf>
    <xf numFmtId="0" fontId="0" fillId="3" borderId="38" xfId="0" applyFill="1" applyBorder="1" applyAlignment="1" applyProtection="1">
      <alignment horizontal="center"/>
    </xf>
    <xf numFmtId="0" fontId="0" fillId="3" borderId="39" xfId="0" applyFill="1" applyBorder="1" applyAlignment="1" applyProtection="1">
      <alignment horizontal="center"/>
    </xf>
    <xf numFmtId="0" fontId="0" fillId="6" borderId="32" xfId="0" applyFill="1" applyBorder="1" applyAlignment="1" applyProtection="1">
      <alignment horizontal="center"/>
    </xf>
    <xf numFmtId="0" fontId="0" fillId="6" borderId="33" xfId="0" applyFill="1" applyBorder="1" applyAlignment="1" applyProtection="1">
      <alignment horizontal="center"/>
    </xf>
    <xf numFmtId="0" fontId="0" fillId="6" borderId="40" xfId="0" applyFill="1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4" borderId="33" xfId="0" applyFill="1" applyBorder="1" applyAlignment="1" applyProtection="1">
      <alignment horizontal="center"/>
    </xf>
    <xf numFmtId="0" fontId="0" fillId="4" borderId="37" xfId="0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/>
    </xf>
    <xf numFmtId="0" fontId="0" fillId="3" borderId="41" xfId="0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</xf>
    <xf numFmtId="0" fontId="0" fillId="3" borderId="42" xfId="0" applyFill="1" applyBorder="1" applyAlignment="1" applyProtection="1">
      <alignment horizontal="center"/>
    </xf>
    <xf numFmtId="0" fontId="0" fillId="0" borderId="43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164" fontId="0" fillId="0" borderId="42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8" borderId="12" xfId="0" applyNumberFormat="1" applyFill="1" applyBorder="1" applyAlignment="1" applyProtection="1">
      <alignment horizontal="center"/>
    </xf>
    <xf numFmtId="0" fontId="0" fillId="0" borderId="42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tabSelected="1" view="pageLayout" topLeftCell="A2" zoomScaleNormal="100" workbookViewId="0">
      <selection activeCell="B6" sqref="B6"/>
    </sheetView>
  </sheetViews>
  <sheetFormatPr defaultColWidth="9.109375" defaultRowHeight="14.4" x14ac:dyDescent="0.3"/>
  <cols>
    <col min="1" max="1" width="9.109375" style="4"/>
    <col min="2" max="2" width="14.33203125" style="2" customWidth="1"/>
    <col min="3" max="3" width="21.88671875" style="2" customWidth="1"/>
    <col min="4" max="4" width="11.5546875" style="2" customWidth="1"/>
    <col min="5" max="5" width="12.88671875" style="3" customWidth="1"/>
    <col min="6" max="6" width="9.109375" style="3"/>
    <col min="7" max="7" width="10.109375" style="2" customWidth="1"/>
    <col min="8" max="8" width="22.109375" style="2" customWidth="1"/>
    <col min="9" max="9" width="9.6640625" style="2" customWidth="1"/>
    <col min="10" max="10" width="11.5546875" style="3" customWidth="1"/>
    <col min="11" max="26" width="11.6640625" style="3" hidden="1" customWidth="1"/>
    <col min="27" max="27" width="9.33203125" style="3" customWidth="1"/>
    <col min="28" max="28" width="12.88671875" style="3" customWidth="1"/>
    <col min="29" max="16384" width="9.109375" style="3"/>
  </cols>
  <sheetData>
    <row r="1" spans="1:26" ht="19.5" customHeight="1" x14ac:dyDescent="0.3">
      <c r="A1" s="1"/>
      <c r="B1" s="47" t="s">
        <v>81</v>
      </c>
      <c r="C1" s="54"/>
    </row>
    <row r="2" spans="1:26" ht="25.5" customHeight="1" x14ac:dyDescent="0.3">
      <c r="C2" s="55" t="s">
        <v>8</v>
      </c>
      <c r="H2" s="2" t="s">
        <v>9</v>
      </c>
      <c r="K2" s="3" t="s">
        <v>29</v>
      </c>
      <c r="L2" s="3" t="s">
        <v>80</v>
      </c>
      <c r="M2" s="3" t="s">
        <v>79</v>
      </c>
      <c r="N2" s="3" t="s">
        <v>30</v>
      </c>
      <c r="O2" s="3" t="s">
        <v>47</v>
      </c>
      <c r="P2" s="3" t="s">
        <v>48</v>
      </c>
      <c r="Q2" s="3" t="s">
        <v>50</v>
      </c>
      <c r="R2" s="3" t="s">
        <v>51</v>
      </c>
      <c r="S2" s="3" t="s">
        <v>52</v>
      </c>
      <c r="T2" s="3" t="s">
        <v>53</v>
      </c>
      <c r="U2" s="3" t="s">
        <v>54</v>
      </c>
      <c r="V2" s="3" t="s">
        <v>55</v>
      </c>
      <c r="W2" s="3" t="s">
        <v>56</v>
      </c>
      <c r="X2" s="3" t="s">
        <v>57</v>
      </c>
      <c r="Y2" s="3" t="s">
        <v>40</v>
      </c>
      <c r="Z2" s="3" t="s">
        <v>37</v>
      </c>
    </row>
    <row r="3" spans="1:26" ht="22.5" customHeight="1" x14ac:dyDescent="0.3">
      <c r="A3" s="42" t="s">
        <v>1</v>
      </c>
      <c r="B3" s="31" t="s">
        <v>0</v>
      </c>
      <c r="C3" s="56"/>
      <c r="D3" s="32" t="s">
        <v>2</v>
      </c>
      <c r="F3" s="30" t="s">
        <v>1</v>
      </c>
      <c r="G3" s="31" t="s">
        <v>0</v>
      </c>
      <c r="H3" s="31"/>
      <c r="I3" s="32" t="s">
        <v>2</v>
      </c>
      <c r="K3" s="3">
        <v>4</v>
      </c>
      <c r="L3" s="3">
        <v>31</v>
      </c>
      <c r="M3" s="3">
        <v>26</v>
      </c>
      <c r="N3" s="3">
        <v>16</v>
      </c>
      <c r="O3" s="3">
        <v>30</v>
      </c>
      <c r="P3" s="3">
        <v>36</v>
      </c>
      <c r="Q3" s="3">
        <v>20.100000000000001</v>
      </c>
      <c r="R3" s="3">
        <v>5.0999999999999996</v>
      </c>
      <c r="S3" s="3" t="s">
        <v>43</v>
      </c>
      <c r="T3" s="3" t="s">
        <v>36</v>
      </c>
      <c r="U3" s="3" t="s">
        <v>46</v>
      </c>
      <c r="V3" s="3">
        <v>9</v>
      </c>
      <c r="W3" s="3">
        <v>11</v>
      </c>
      <c r="X3" s="3">
        <v>7</v>
      </c>
      <c r="Y3" s="5" t="s">
        <v>42</v>
      </c>
      <c r="Z3" s="3" t="s">
        <v>38</v>
      </c>
    </row>
    <row r="4" spans="1:26" ht="22.5" customHeight="1" x14ac:dyDescent="0.3">
      <c r="A4" s="43">
        <v>1</v>
      </c>
      <c r="B4" s="83"/>
      <c r="C4" s="84" t="s">
        <v>3</v>
      </c>
      <c r="D4" s="60"/>
      <c r="F4" s="33">
        <v>1</v>
      </c>
      <c r="G4" s="16" t="str">
        <f>IF(ISBLANK(B4),"",IF(B4&gt;=$L$3,$K$3,IF(B4&gt;=$L$4,$K$4,IF(B4&gt;=$L$5,$K$5,IF(B4=$L$6,$K$6,IF(B4=$L$7,$K$7))))))</f>
        <v/>
      </c>
      <c r="H4" s="72" t="s">
        <v>3</v>
      </c>
      <c r="I4" s="34" t="str">
        <f>IF(ISBLANK(D4),"",IF(D4&gt;=$L$3,$K$3,IF(D4&gt;=$L$4,$K$4,IF(D4&gt;=$L$5,$K$5,IF(D4=$L$6,$K$6,IF(D4=$L$7,$K$7))))))</f>
        <v/>
      </c>
      <c r="K4" s="3">
        <v>3</v>
      </c>
      <c r="L4" s="3">
        <v>16</v>
      </c>
      <c r="M4" s="3">
        <v>16</v>
      </c>
      <c r="N4" s="3">
        <v>11</v>
      </c>
      <c r="O4" s="3">
        <v>15</v>
      </c>
      <c r="P4" s="3">
        <v>21</v>
      </c>
      <c r="Q4" s="3">
        <v>10.1</v>
      </c>
      <c r="R4" s="3">
        <v>2.1</v>
      </c>
      <c r="S4" s="3" t="s">
        <v>36</v>
      </c>
      <c r="T4" s="3" t="s">
        <v>35</v>
      </c>
      <c r="U4" s="3" t="s">
        <v>45</v>
      </c>
      <c r="V4" s="3">
        <v>6</v>
      </c>
      <c r="W4" s="3">
        <v>6</v>
      </c>
      <c r="X4" s="3">
        <v>10</v>
      </c>
      <c r="Y4" s="5" t="s">
        <v>41</v>
      </c>
      <c r="Z4" s="3" t="s">
        <v>39</v>
      </c>
    </row>
    <row r="5" spans="1:26" ht="22.5" customHeight="1" x14ac:dyDescent="0.3">
      <c r="A5" s="43">
        <v>2</v>
      </c>
      <c r="B5" s="85"/>
      <c r="C5" s="65" t="s">
        <v>4</v>
      </c>
      <c r="D5" s="57"/>
      <c r="F5" s="33">
        <v>2</v>
      </c>
      <c r="G5" s="17" t="str">
        <f>IF(ISBLANK(B5),"",IF(B5&gt;=$M$3,$K$3,IF(B5&gt;=$M$4,$K$4,IF(B5&gt;=$M$5,$K$5,IF(B5=$M$6,$K$6,IF(B5=$M$7,$K$7))))))</f>
        <v/>
      </c>
      <c r="H5" s="73" t="s">
        <v>4</v>
      </c>
      <c r="I5" s="35" t="str">
        <f>IF(ISBLANK(D5),"",IF(D5&gt;=$M$3,$K$3,IF(D5&gt;=$M$4,$K$4,IF(D5&gt;=$M$5,$K$5,IF(D5=$M$6,$K$6,IF(D5=$M$7,$K$7))))))</f>
        <v/>
      </c>
      <c r="K5" s="3">
        <v>2</v>
      </c>
      <c r="L5" s="3">
        <v>1</v>
      </c>
      <c r="M5" s="3">
        <v>1</v>
      </c>
      <c r="N5" s="3">
        <v>1</v>
      </c>
      <c r="O5" s="3">
        <v>5</v>
      </c>
      <c r="P5" s="3">
        <v>1</v>
      </c>
      <c r="Q5" s="3">
        <v>3.1</v>
      </c>
      <c r="R5" s="3">
        <v>0.1</v>
      </c>
      <c r="S5" s="3" t="s">
        <v>35</v>
      </c>
      <c r="T5" s="3" t="s">
        <v>34</v>
      </c>
      <c r="U5" s="3" t="s">
        <v>44</v>
      </c>
      <c r="V5" s="3">
        <v>3</v>
      </c>
      <c r="W5" s="3">
        <v>1</v>
      </c>
      <c r="X5" s="3">
        <v>20</v>
      </c>
      <c r="Y5" s="3" t="s">
        <v>32</v>
      </c>
    </row>
    <row r="6" spans="1:26" ht="22.5" customHeight="1" x14ac:dyDescent="0.3">
      <c r="A6" s="43">
        <v>3</v>
      </c>
      <c r="B6" s="85"/>
      <c r="C6" s="65" t="s">
        <v>5</v>
      </c>
      <c r="D6" s="57"/>
      <c r="F6" s="33">
        <v>3</v>
      </c>
      <c r="G6" s="17" t="str">
        <f>IF(ISBLANK(B6),"",IF(B6&gt;=$N$3,$K$3,IF(B6&gt;=$N$4,$K$4,IF(B6&gt;=$N$5,$K$5,IF(B6=$N$6,$K$6,IF(B6=$N$7,$K$7))))))</f>
        <v/>
      </c>
      <c r="H6" s="74" t="s">
        <v>5</v>
      </c>
      <c r="I6" s="35" t="str">
        <f>IF(ISBLANK(D6),"",IF(D6&gt;=$N$3,$K$3,IF(D6&gt;=$N$4,$K$4,IF(D6&gt;=$N$5,$K$5,IF(D6=$N$6,$K$6,IF(D6=$N$7,$K$7))))))</f>
        <v/>
      </c>
      <c r="K6" s="3">
        <v>1</v>
      </c>
      <c r="L6" s="3">
        <v>0.5</v>
      </c>
      <c r="M6" s="3">
        <v>0.5</v>
      </c>
      <c r="N6" s="3">
        <v>0.5</v>
      </c>
      <c r="O6" s="3">
        <v>0.1</v>
      </c>
      <c r="P6" s="3">
        <v>0.5</v>
      </c>
      <c r="Q6" s="3">
        <v>0.1</v>
      </c>
      <c r="S6" s="3" t="s">
        <v>34</v>
      </c>
      <c r="T6" s="3" t="s">
        <v>33</v>
      </c>
      <c r="U6" s="3" t="s">
        <v>33</v>
      </c>
      <c r="V6" s="3">
        <v>0.5</v>
      </c>
      <c r="W6" s="3">
        <v>0.5</v>
      </c>
      <c r="X6" s="3">
        <v>90</v>
      </c>
    </row>
    <row r="7" spans="1:26" ht="22.5" customHeight="1" x14ac:dyDescent="0.3">
      <c r="A7" s="43">
        <v>4</v>
      </c>
      <c r="B7" s="86" t="s">
        <v>6</v>
      </c>
      <c r="C7" s="66"/>
      <c r="D7" s="44"/>
      <c r="F7" s="33">
        <v>4</v>
      </c>
      <c r="G7" s="7" t="s">
        <v>31</v>
      </c>
      <c r="H7" s="75" t="str">
        <f>IF(ISBLANK(C7),"",IF(C7=T3,$K$3,IF(C7=T4,$K$4,IF(C7=T5,$K$5,IF(C7=T6,$K$6,IF(C7=T7,$K$7))))))</f>
        <v/>
      </c>
      <c r="I7" s="36"/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 t="s">
        <v>32</v>
      </c>
      <c r="T7" s="3" t="s">
        <v>32</v>
      </c>
      <c r="U7" s="3" t="s">
        <v>32</v>
      </c>
      <c r="V7" s="3">
        <v>0</v>
      </c>
      <c r="W7" s="3">
        <v>0</v>
      </c>
      <c r="X7" s="3">
        <v>999</v>
      </c>
    </row>
    <row r="8" spans="1:26" ht="22.5" customHeight="1" x14ac:dyDescent="0.3">
      <c r="A8" s="43">
        <v>5</v>
      </c>
      <c r="B8" s="87" t="s">
        <v>7</v>
      </c>
      <c r="C8" s="67"/>
      <c r="D8" s="58"/>
      <c r="F8" s="33">
        <v>5</v>
      </c>
      <c r="G8" s="7" t="s">
        <v>7</v>
      </c>
      <c r="H8" s="76" t="str">
        <f>IF(ISBLANK(C8),"",IF(C8=$O$3,$K$3,IF(C8&gt;=$O$4,$K$4,IF(C8&gt;=$O$5,$K$5,IF(C8=$O$6,$K$6,IF(C8=$O$7,$K$7))))))</f>
        <v/>
      </c>
      <c r="I8" s="37"/>
    </row>
    <row r="9" spans="1:26" ht="22.5" customHeight="1" x14ac:dyDescent="0.3">
      <c r="A9" s="43">
        <v>6</v>
      </c>
      <c r="B9" s="88"/>
      <c r="C9" s="65" t="s">
        <v>49</v>
      </c>
      <c r="D9" s="59"/>
      <c r="F9" s="33">
        <v>6</v>
      </c>
      <c r="G9" s="18" t="str">
        <f>IF(ISBLANK(B9),"",IF(B9&gt;=$P$3,$K$3,IF(B9&gt;=$P$4,$K$4,IF(B9&gt;=$P$5,$K$5,IF(B9=$P$6,$K$6,IF(B9=$P$7,$K$7))))))</f>
        <v/>
      </c>
      <c r="H9" s="73" t="s">
        <v>49</v>
      </c>
      <c r="I9" s="38" t="str">
        <f>IF(ISBLANK(D9),"",IF(D9&gt;=$P$3,$K$3,IF(D9&gt;=$P$4,$K$4,IF(D9&gt;=$P$5,$K$5,IF(D9=$P$6,$K$6,IF(D9=$P$7,$K$7))))))</f>
        <v/>
      </c>
    </row>
    <row r="10" spans="1:26" ht="22.5" customHeight="1" x14ac:dyDescent="0.3">
      <c r="A10" s="79" t="s">
        <v>10</v>
      </c>
      <c r="B10" s="89"/>
      <c r="C10" s="68" t="s">
        <v>21</v>
      </c>
      <c r="D10" s="60"/>
      <c r="F10" s="33">
        <v>7</v>
      </c>
      <c r="G10" s="17" t="str">
        <f>IF(N23&gt;0,"",SUM(N10:N13))</f>
        <v/>
      </c>
      <c r="H10" s="77" t="s">
        <v>37</v>
      </c>
      <c r="I10" s="35" t="str">
        <f>IF(P23&gt;0,"",SUM(P10:P13))</f>
        <v/>
      </c>
      <c r="L10" s="8" t="s">
        <v>10</v>
      </c>
      <c r="M10" s="8"/>
      <c r="N10" s="9" t="str">
        <f>IF(ISBLANK(B10),"",IF(B10="Yes",1,IF(B10="No",0)))</f>
        <v/>
      </c>
      <c r="O10" s="10" t="s">
        <v>21</v>
      </c>
      <c r="P10" s="11" t="str">
        <f>IF(ISBLANK(D10),"",IF(D10="Yes",1,IF(D10="No",0)))</f>
        <v/>
      </c>
    </row>
    <row r="11" spans="1:26" ht="22.5" customHeight="1" x14ac:dyDescent="0.3">
      <c r="A11" s="80" t="s">
        <v>10</v>
      </c>
      <c r="B11" s="90"/>
      <c r="C11" s="69" t="s">
        <v>11</v>
      </c>
      <c r="D11" s="61"/>
      <c r="F11" s="33">
        <v>8</v>
      </c>
      <c r="G11" s="17" t="e">
        <f>IF(ISBLANK(B15),"",IF(B15&gt;=$Q$3,$K$3,IF(B15&gt;=$Q$4,$K$4,IF(B15&gt;=$Q$5,$K$5,IF(B15&gt;=$Q$6,$K$6,IF(B15=$Q$7,$K$7))))))</f>
        <v>#DIV/0!</v>
      </c>
      <c r="H11" s="77" t="s">
        <v>12</v>
      </c>
      <c r="I11" s="35" t="e">
        <f>IF(ISBLANK(D15),"",IF(D15&gt;=$Q$3,$K$3,IF(D15&gt;=$Q$4,$K$4,IF(D15&gt;=$Q$5,$K$5,IF(D15&gt;=$Q$6,$K$6,IF(D15=$Q$7,$K$7))))))</f>
        <v>#DIV/0!</v>
      </c>
      <c r="L11" s="8"/>
      <c r="M11" s="8"/>
      <c r="N11" s="9" t="str">
        <f>IF(ISBLANK(B11),"",IF(B11="Yes",1,IF(B11="No",0)))</f>
        <v/>
      </c>
      <c r="O11" s="10" t="s">
        <v>11</v>
      </c>
      <c r="P11" s="11" t="str">
        <f>IF(ISBLANK(D11),"",IF(D11="Yes",1,IF(D11="No",0)))</f>
        <v/>
      </c>
    </row>
    <row r="12" spans="1:26" ht="22.5" customHeight="1" x14ac:dyDescent="0.3">
      <c r="A12" s="43">
        <v>8.1</v>
      </c>
      <c r="B12" s="91"/>
      <c r="C12" s="65" t="s">
        <v>73</v>
      </c>
      <c r="D12" s="62"/>
      <c r="F12" s="33">
        <v>9</v>
      </c>
      <c r="G12" s="17" t="e">
        <f>IF(ISBLANK(B20),"",IF(B20&gt;=$R$3,$K$3,IF(B20&gt;=$R$4,$K$4,IF(B20&gt;=$R$5,$K$5,IF(B20=$R$7,N15)))))</f>
        <v>#DIV/0!</v>
      </c>
      <c r="H12" s="77" t="s">
        <v>16</v>
      </c>
      <c r="I12" s="35" t="e">
        <f>IF(ISBLANK(D20),"",IF(D20&gt;=$R$3,$K$3,IF(D20&gt;=$R$4,$K$4,IF(D20&gt;=$R$5,$K$5,IF(D20=$R$7,P15)))))</f>
        <v>#DIV/0!</v>
      </c>
      <c r="L12" s="8" t="s">
        <v>19</v>
      </c>
      <c r="M12" s="8"/>
      <c r="N12" s="9" t="str">
        <f>IF(ISBLANK(B23),"",IF(B23="Yes",1,IF(B23="No",0)))</f>
        <v/>
      </c>
      <c r="O12" s="10" t="s">
        <v>20</v>
      </c>
      <c r="P12" s="11" t="str">
        <f>IF(ISBLANK(D23),"",IF(D23="Yes",1,IF(D23="No",0)))</f>
        <v/>
      </c>
    </row>
    <row r="13" spans="1:26" ht="22.5" customHeight="1" x14ac:dyDescent="0.3">
      <c r="A13" s="43">
        <v>8.1999999999999993</v>
      </c>
      <c r="B13" s="92"/>
      <c r="C13" s="65" t="s">
        <v>74</v>
      </c>
      <c r="D13" s="63"/>
      <c r="F13" s="33">
        <v>10</v>
      </c>
      <c r="G13" s="19" t="str">
        <f>IF(ISBLANK(B21),"",IF(B21=$S$3,$K$3,IF(B21=$S$4,$K$4,IF(B21=$S$5,$K$5,IF(B21=$S$6,$K$6,IF(B21=$S$7,$K$7))))))</f>
        <v/>
      </c>
      <c r="H13" s="73" t="s">
        <v>17</v>
      </c>
      <c r="I13" s="39" t="str">
        <f>IF(ISBLANK(D21),"",IF(D21=$S$3,$K$3,IF(D21=$S$4,$K$4,IF(D21=$S$5,$K$5,IF(D21=$S$6,$K$6,IF(D21=$S$7,$K$7))))))</f>
        <v/>
      </c>
      <c r="L13" s="8"/>
      <c r="M13" s="8"/>
      <c r="N13" s="9" t="str">
        <f>IF(ISBLANK(B24),"",IF(B24="Yes",1,IF(B24="No",0)))</f>
        <v/>
      </c>
      <c r="O13" s="10" t="s">
        <v>11</v>
      </c>
      <c r="P13" s="11" t="str">
        <f>IF(ISBLANK(D24),"",IF(D24="Yes",1,IF(D24="No",0)))</f>
        <v/>
      </c>
    </row>
    <row r="14" spans="1:26" ht="22.5" customHeight="1" x14ac:dyDescent="0.3">
      <c r="A14" s="43">
        <v>8.3000000000000007</v>
      </c>
      <c r="B14" s="92"/>
      <c r="C14" s="65" t="s">
        <v>75</v>
      </c>
      <c r="D14" s="63"/>
      <c r="F14" s="33">
        <v>11</v>
      </c>
      <c r="G14" s="19" t="str">
        <f>IF(ISBLANK(B22),"",IF(B22=$S$3,$K$3,IF(B22=$S$4,$K$4,IF(B22=$S$5,$K$5,IF(B22=$S$6,$K$6,IF(B22=$S$7,$K$7))))))</f>
        <v/>
      </c>
      <c r="H14" s="73" t="s">
        <v>18</v>
      </c>
      <c r="I14" s="39" t="str">
        <f>IF(ISBLANK(D22),"",IF(D22=$S$3,$K$3,IF(D22=$S$4,$K$4,IF(D22=$S$5,$K$5,IF(D22=$S$6,$K$6,IF(D22=$S$7,$K$7))))))</f>
        <v/>
      </c>
    </row>
    <row r="15" spans="1:26" ht="22.5" customHeight="1" x14ac:dyDescent="0.3">
      <c r="A15" s="43">
        <v>8</v>
      </c>
      <c r="B15" s="93" t="e">
        <f>AVERAGE(B12:B14)</f>
        <v>#DIV/0!</v>
      </c>
      <c r="C15" s="65" t="s">
        <v>28</v>
      </c>
      <c r="D15" s="45" t="e">
        <f>AVERAGE(D12:D14)</f>
        <v>#DIV/0!</v>
      </c>
      <c r="F15" s="33">
        <v>12</v>
      </c>
      <c r="G15" s="19" t="str">
        <f>IF(ISBLANK(B25),"",IF(B25=$U$3,$K$3,IF(B25=$U$4,$K$4,IF(B25=$U$5,$K$5,IF(B25=$U$6,$K$6,IF(B25=$U$7,$K$7))))))</f>
        <v/>
      </c>
      <c r="H15" s="77" t="s">
        <v>22</v>
      </c>
      <c r="I15" s="39" t="str">
        <f>IF(ISBLANK(D25),"",IF(D25=$U$3,$K$3,IF(D25=$U$4,$K$4,IF(D25=$U$5,$K$5,IF(D25=$U$6,$K$6,IF(D25=$U$7,$K$7))))))</f>
        <v/>
      </c>
      <c r="L15" s="8" t="s">
        <v>13</v>
      </c>
      <c r="M15" s="8"/>
      <c r="N15" s="12" t="str">
        <f>IF(ISBLANK(B16),"",IF(B16=Y3,1,IF(B16=Y4,0,IF(B16=Y5,0))))</f>
        <v/>
      </c>
      <c r="O15" s="10" t="s">
        <v>14</v>
      </c>
      <c r="P15" s="10" t="str">
        <f>IF(ISBLANK(D16),"",IF(D16=Y3,1,IF(D16=Y4,0,IF(D16=Y5,0))))</f>
        <v/>
      </c>
    </row>
    <row r="16" spans="1:26" ht="22.5" customHeight="1" x14ac:dyDescent="0.3">
      <c r="A16" s="43" t="s">
        <v>13</v>
      </c>
      <c r="B16" s="85"/>
      <c r="C16" s="65" t="s">
        <v>14</v>
      </c>
      <c r="D16" s="57"/>
      <c r="F16" s="33">
        <v>13</v>
      </c>
      <c r="G16" s="17" t="str">
        <f>IF(ISBLANK(B26),"",IF(B26&gt;=$V$3,$K$3,IF(B26&gt;=$V$4,$K$4,IF(B26&gt;=$V$5,$K$5,IF(B26&gt;=$V$6,$K$6,IF(B26=$V$7,$K$7))))))</f>
        <v/>
      </c>
      <c r="H16" s="77" t="s">
        <v>23</v>
      </c>
      <c r="I16" s="35" t="str">
        <f>IF(ISBLANK(D26),"",IF(D26&gt;=$V$3,$K$3,IF(D26&gt;=$V$4,$K$4,IF(D26&gt;=$V$5,$K$5,IF(D26&gt;=$V$6,$K$6,IF(D26=$V$7,$K$7))))))</f>
        <v/>
      </c>
    </row>
    <row r="17" spans="1:17" ht="22.5" customHeight="1" x14ac:dyDescent="0.3">
      <c r="A17" s="43">
        <v>9.1</v>
      </c>
      <c r="B17" s="92"/>
      <c r="C17" s="65" t="s">
        <v>76</v>
      </c>
      <c r="D17" s="63"/>
      <c r="F17" s="33">
        <v>14</v>
      </c>
      <c r="G17" s="17" t="str">
        <f>IF(ISBLANK(B27),"",IF(B27&gt;=$V$3,$K$3,IF(B27&gt;=$V$4,$K$4,IF(B27&gt;=$V$5,$K$5,IF(B27&gt;=$V$6,$K$6,IF(B27=$V$7,$K$7))))))</f>
        <v/>
      </c>
      <c r="H17" s="77" t="s">
        <v>24</v>
      </c>
      <c r="I17" s="35" t="str">
        <f>IF(ISBLANK(D27),"",IF(D27&gt;=$V$3,$K$3,IF(D27&gt;=$V$4,$K$4,IF(D27&gt;=$V$5,$K$5,IF(D27&gt;=$V$6,$K$6,IF(D27=$V$7,$K$7))))))</f>
        <v/>
      </c>
      <c r="P17" s="3" t="str">
        <f>IF(COUNTBLANK(D10:D11)&gt;0,"",1)</f>
        <v/>
      </c>
      <c r="Q17" s="3" t="s">
        <v>64</v>
      </c>
    </row>
    <row r="18" spans="1:17" ht="22.5" customHeight="1" x14ac:dyDescent="0.3">
      <c r="A18" s="43">
        <v>9.1999999999999993</v>
      </c>
      <c r="B18" s="92"/>
      <c r="C18" s="65" t="s">
        <v>77</v>
      </c>
      <c r="D18" s="63"/>
      <c r="F18" s="33">
        <v>15</v>
      </c>
      <c r="G18" s="17" t="str">
        <f>IF(ISBLANK(B28),"",IF(B28&gt;=$W$3,$K$3,IF(B28&gt;=$W$4,$K$4,IF(B28&gt;=$W$5,$K$5,IF(B28=$W$6,$K$6,IF(B28=$W$7,$K$7))))))</f>
        <v/>
      </c>
      <c r="H18" s="77" t="s">
        <v>25</v>
      </c>
      <c r="I18" s="35" t="str">
        <f>IF(ISBLANK(D28),"",IF(D28&gt;=$W$3,$K$3,IF(D28&gt;=$W$4,$K$4,IF(D28&gt;=$W$5,$K$5,IF(D28=$W$6,$K$6,IF(D28=$W$7,$K$7))))))</f>
        <v/>
      </c>
      <c r="L18" s="3" t="s">
        <v>65</v>
      </c>
      <c r="N18" s="3" t="s">
        <v>68</v>
      </c>
      <c r="P18" s="3" t="s">
        <v>69</v>
      </c>
    </row>
    <row r="19" spans="1:17" ht="22.5" customHeight="1" x14ac:dyDescent="0.3">
      <c r="A19" s="43">
        <v>9.3000000000000007</v>
      </c>
      <c r="B19" s="92"/>
      <c r="C19" s="65" t="s">
        <v>78</v>
      </c>
      <c r="D19" s="63"/>
      <c r="F19" s="33">
        <v>16</v>
      </c>
      <c r="G19" s="17" t="str">
        <f>IF(ISBLANK(B29),"",IF(B29&lt;=$X$3,$K$3,IF(B29&lt;=$X$4,$K$4,IF(B29&lt;=$X$5,$K$5,IF(B29&lt;=$X$6,$K$6,IF(B29=$X$7,$K$7))))))</f>
        <v/>
      </c>
      <c r="H19" s="77" t="s">
        <v>26</v>
      </c>
      <c r="I19" s="35" t="str">
        <f>IF(ISBLANK(D29),"",IF(D29&lt;=$X$3,$K$3,IF(D29&lt;=$X$4,$K$4,IF(D29&lt;=$X$5,$K$5,IF(D29&lt;=$X$6,$K$6,IF(D29=$X$7,$K$7))))))</f>
        <v/>
      </c>
      <c r="L19" s="3" t="s">
        <v>66</v>
      </c>
      <c r="N19" s="3">
        <f>COUNTBLANK(G10:G12)+COUNTBLANK(G15:G20)</f>
        <v>7</v>
      </c>
      <c r="P19" s="3">
        <f>COUNTBLANK(I10:I12)+COUNTBLANK(I15:I20)</f>
        <v>7</v>
      </c>
    </row>
    <row r="20" spans="1:17" ht="22.5" customHeight="1" x14ac:dyDescent="0.3">
      <c r="A20" s="43" t="s">
        <v>15</v>
      </c>
      <c r="B20" s="93" t="e">
        <f>AVERAGE(B17:B19)</f>
        <v>#DIV/0!</v>
      </c>
      <c r="C20" s="65" t="s">
        <v>28</v>
      </c>
      <c r="D20" s="45" t="e">
        <f>AVERAGE(D17:D19)</f>
        <v>#DIV/0!</v>
      </c>
      <c r="F20" s="40">
        <v>17</v>
      </c>
      <c r="G20" s="29" t="str">
        <f>IF(ISBLANK(B30),"",IF(B30&lt;=$X$3,$K$3,IF(B30&lt;=$X$4,$K$4,IF(B30&lt;=$X$5,$K$5,IF(B30&lt;=$X$6,$K$6,IF(B30=$X$7,$K$7))))))</f>
        <v/>
      </c>
      <c r="H20" s="78" t="s">
        <v>27</v>
      </c>
      <c r="I20" s="41" t="str">
        <f>IF(ISBLANK(D30),"",IF(D30&lt;=$X$3,$K$3,IF(D30&lt;=$X$4,$K$4,IF(D30&lt;=$X$5,$K$5,IF(D30&lt;=$X$6,$K$6,IF(D30=$X$7,$K$7))))))</f>
        <v/>
      </c>
      <c r="L20" s="3" t="s">
        <v>67</v>
      </c>
      <c r="N20" s="3">
        <f>COUNTBLANK(G4:G6)+COUNTBLANK(G9:G20)</f>
        <v>13</v>
      </c>
      <c r="P20" s="3">
        <f>COUNTBLANK(I4:I6)+COUNTBLANK(I9:I20)</f>
        <v>13</v>
      </c>
    </row>
    <row r="21" spans="1:17" ht="22.5" customHeight="1" x14ac:dyDescent="0.3">
      <c r="A21" s="43">
        <v>10</v>
      </c>
      <c r="B21" s="85"/>
      <c r="C21" s="65" t="s">
        <v>17</v>
      </c>
      <c r="D21" s="57"/>
      <c r="L21" s="3" t="s">
        <v>70</v>
      </c>
      <c r="N21" s="3">
        <f>COUNTBLANK(H7:H8)</f>
        <v>2</v>
      </c>
    </row>
    <row r="22" spans="1:17" ht="22.5" customHeight="1" x14ac:dyDescent="0.3">
      <c r="A22" s="43">
        <v>11</v>
      </c>
      <c r="B22" s="88"/>
      <c r="C22" s="65" t="s">
        <v>18</v>
      </c>
      <c r="D22" s="59"/>
      <c r="L22" s="3" t="s">
        <v>71</v>
      </c>
      <c r="N22" s="3">
        <f>N20+P20+N21</f>
        <v>28</v>
      </c>
    </row>
    <row r="23" spans="1:17" ht="22.5" customHeight="1" x14ac:dyDescent="0.3">
      <c r="A23" s="81" t="s">
        <v>19</v>
      </c>
      <c r="B23" s="89"/>
      <c r="C23" s="70" t="s">
        <v>20</v>
      </c>
      <c r="D23" s="60"/>
      <c r="F23" s="20"/>
      <c r="G23" s="6"/>
      <c r="H23" s="6" t="s">
        <v>63</v>
      </c>
      <c r="I23" s="6"/>
      <c r="J23" s="20"/>
      <c r="L23" s="3" t="s">
        <v>72</v>
      </c>
      <c r="N23" s="3">
        <f>COUNTBLANK(N10:N13)</f>
        <v>4</v>
      </c>
      <c r="P23" s="3">
        <f>COUNTBLANK(P10:P13)</f>
        <v>4</v>
      </c>
    </row>
    <row r="24" spans="1:17" ht="22.5" customHeight="1" x14ac:dyDescent="0.3">
      <c r="A24" s="82" t="s">
        <v>19</v>
      </c>
      <c r="B24" s="90"/>
      <c r="C24" s="71" t="s">
        <v>11</v>
      </c>
      <c r="D24" s="61"/>
      <c r="F24" s="48" t="s">
        <v>58</v>
      </c>
      <c r="G24" s="21" t="str">
        <f>IF(N19&gt;0,"XX",SUM(G10:G12)+SUM(G15:G20))</f>
        <v>XX</v>
      </c>
      <c r="H24" s="22"/>
      <c r="I24" s="51" t="str">
        <f>IF(P19&gt;0,"XX",SUM(I10:I12)+SUM(I15:I20))</f>
        <v>XX</v>
      </c>
      <c r="J24" s="23" t="s">
        <v>60</v>
      </c>
    </row>
    <row r="25" spans="1:17" ht="22.5" customHeight="1" x14ac:dyDescent="0.3">
      <c r="A25" s="43">
        <v>12</v>
      </c>
      <c r="B25" s="94"/>
      <c r="C25" s="65" t="s">
        <v>22</v>
      </c>
      <c r="D25" s="64"/>
      <c r="F25" s="49" t="s">
        <v>59</v>
      </c>
      <c r="G25" s="15" t="str">
        <f>IF(N20&gt;0,"XX",SUM(G4:G6)+SUM(G9:G20))</f>
        <v>XX</v>
      </c>
      <c r="H25" s="24"/>
      <c r="I25" s="52" t="str">
        <f>IF(P20&gt;0,"XX",SUM(I4:I6)+SUM(I9:I20))</f>
        <v>XX</v>
      </c>
      <c r="J25" s="25" t="s">
        <v>61</v>
      </c>
    </row>
    <row r="26" spans="1:17" ht="22.5" customHeight="1" x14ac:dyDescent="0.3">
      <c r="A26" s="43">
        <v>13</v>
      </c>
      <c r="B26" s="85"/>
      <c r="C26" s="65" t="s">
        <v>23</v>
      </c>
      <c r="D26" s="57"/>
      <c r="F26" s="50"/>
      <c r="G26" s="26" t="s">
        <v>62</v>
      </c>
      <c r="H26" s="27" t="str">
        <f>IF(N22&gt;0,"XX",SUM(H7:H8)+SUM(G25+I25))</f>
        <v>XX</v>
      </c>
      <c r="I26" s="53"/>
      <c r="J26" s="28"/>
    </row>
    <row r="27" spans="1:17" ht="22.5" customHeight="1" x14ac:dyDescent="0.3">
      <c r="A27" s="43">
        <v>14</v>
      </c>
      <c r="B27" s="85"/>
      <c r="C27" s="65" t="s">
        <v>24</v>
      </c>
      <c r="D27" s="57"/>
    </row>
    <row r="28" spans="1:17" ht="22.5" customHeight="1" x14ac:dyDescent="0.3">
      <c r="A28" s="43">
        <v>15</v>
      </c>
      <c r="B28" s="85"/>
      <c r="C28" s="65" t="s">
        <v>25</v>
      </c>
      <c r="D28" s="57"/>
    </row>
    <row r="29" spans="1:17" ht="22.5" customHeight="1" x14ac:dyDescent="0.3">
      <c r="A29" s="43">
        <v>16</v>
      </c>
      <c r="B29" s="85"/>
      <c r="C29" s="65" t="s">
        <v>26</v>
      </c>
      <c r="D29" s="57"/>
    </row>
    <row r="30" spans="1:17" ht="22.5" customHeight="1" x14ac:dyDescent="0.3">
      <c r="A30" s="46">
        <v>17</v>
      </c>
      <c r="B30" s="90"/>
      <c r="C30" s="69" t="s">
        <v>27</v>
      </c>
      <c r="D30" s="61"/>
    </row>
    <row r="32" spans="1:17" x14ac:dyDescent="0.3">
      <c r="B32" s="13"/>
      <c r="C32" s="13"/>
      <c r="D32" s="13"/>
    </row>
    <row r="33" spans="2:4" x14ac:dyDescent="0.3">
      <c r="B33" s="13"/>
      <c r="C33" s="14"/>
      <c r="D33" s="13"/>
    </row>
  </sheetData>
  <sheetProtection algorithmName="SHA-512" hashValue="OkFB1qs44gHV1CJZt6rxA9imPpg2fo+dkfLsbmfeptMcxheRcsh3VQJql3wfcWz5u0krUIdU9GTHOxA6pa+oGA==" saltValue="dJ2k2argZIF3dNG+83QOCg==" spinCount="100000" sheet="1" objects="1" scenarios="1" selectLockedCells="1"/>
  <dataValidations count="12">
    <dataValidation type="list" allowBlank="1" showInputMessage="1" showErrorMessage="1" sqref="B21:B22 D21:D22">
      <formula1>$S$3:$S$7</formula1>
    </dataValidation>
    <dataValidation type="list" allowBlank="1" showInputMessage="1" showErrorMessage="1" sqref="B25 D25">
      <formula1>$U$3:$U$7</formula1>
    </dataValidation>
    <dataValidation allowBlank="1" showInputMessage="1" showErrorMessage="1" promptTitle="Input instructions" prompt="For cannot complete, enter:  0_x000a_For partial, enter: 0.5_x000a_Otherwise whole number of completions" sqref="B6"/>
    <dataValidation type="decimal" allowBlank="1" showInputMessage="1" showErrorMessage="1" prompt="If unable to complete, enter: 999_x000a_Otherwise enter time to one decimal point_x000a_Maximum time 90 seconds" sqref="B29:B30 D29:D30">
      <formula1>0.1</formula1>
      <formula2>999</formula2>
    </dataValidation>
    <dataValidation type="list" allowBlank="1" showInputMessage="1" showErrorMessage="1" sqref="B16 D16">
      <formula1>$Y$3:$Y$5</formula1>
    </dataValidation>
    <dataValidation type="list" allowBlank="1" showInputMessage="1" showErrorMessage="1" sqref="B10:B11 D10:D11 D23:D24 B23:B24">
      <formula1>$Z$3:$Z$4</formula1>
    </dataValidation>
    <dataValidation type="list" allowBlank="1" showInputMessage="1" showErrorMessage="1" sqref="C7">
      <formula1>$T$3:$T$7</formula1>
    </dataValidation>
    <dataValidation type="decimal" allowBlank="1" showInputMessage="1" showErrorMessage="1" promptTitle="Input instructions" prompt="For cannot complete, enter:  0_x000a_For partial, enter: 0.5_x000a_Otherwise whole number of completions" sqref="B4:B5 D4:D6 D9 B9">
      <formula1>0</formula1>
      <formula2>99</formula2>
    </dataValidation>
    <dataValidation type="decimal" allowBlank="1" showInputMessage="1" showErrorMessage="1" prompt="enter time to 0.1 sec, max 30 sec_x000a_If unable enter 0" sqref="C8">
      <formula1>0</formula1>
      <formula2>30</formula2>
    </dataValidation>
    <dataValidation type="decimal" allowBlank="1" showInputMessage="1" showErrorMessage="1" prompt="Enter kg to nearest 1/2 kg" sqref="B12:B14 D12:D14 B17:B19 D17:D19">
      <formula1>0</formula1>
      <formula2>90</formula2>
    </dataValidation>
    <dataValidation type="decimal" allowBlank="1" showInputMessage="1" showErrorMessage="1" promptTitle="Input instructions" prompt="For cannot complete, enter:  0_x000a_For partial, enter: 0.5_x000a_Otherwise whole number of completions" sqref="B26:B27 D26:D27">
      <formula1>0</formula1>
      <formula2>35</formula2>
    </dataValidation>
    <dataValidation type="decimal" allowBlank="1" showInputMessage="1" showErrorMessage="1" promptTitle="Input instructions" prompt="For cannot complete, enter:  0_x000a_For partial, enter: 0.5_x000a_Otherwise whole number of completions" sqref="B28 D28">
      <formula1>0</formula1>
      <formula2>50</formula2>
    </dataValidation>
  </dataValidations>
  <pageMargins left="0.7" right="0.7" top="0.75" bottom="0.75" header="0.3" footer="0.3"/>
  <pageSetup scale="77" orientation="landscape" r:id="rId1"/>
  <headerFooter>
    <oddHeader>&amp;C&amp;"-,Bold"&amp;14Capabilities of Upper Extremity Test (CUE-T&amp;XTM&amp;X) Score Conversion Sheet</oddHeader>
    <oddFooter>&amp;LCUE-T version 1.1   conversion sheet corrected 21 APR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CUE-T rawscore conversion</vt:lpstr>
      <vt:lpstr>'CUE-T rawscore conversion'!Print_Area</vt:lpstr>
    </vt:vector>
  </TitlesOfParts>
  <Company>Thomas Jefferson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marino</dc:creator>
  <cp:lastModifiedBy>Christina Calhoun Thielen</cp:lastModifiedBy>
  <cp:lastPrinted>2020-04-21T20:44:53Z</cp:lastPrinted>
  <dcterms:created xsi:type="dcterms:W3CDTF">2018-09-30T21:10:34Z</dcterms:created>
  <dcterms:modified xsi:type="dcterms:W3CDTF">2021-03-08T21:03:20Z</dcterms:modified>
</cp:coreProperties>
</file>